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16_bonds_risk\Solutions\"/>
    </mc:Choice>
  </mc:AlternateContent>
  <xr:revisionPtr revIDLastSave="0" documentId="8_{461A43F8-989D-4351-9907-328C1B6B5E7C}" xr6:coauthVersionLast="47" xr6:coauthVersionMax="47" xr10:uidLastSave="{00000000-0000-0000-0000-000000000000}"/>
  <bookViews>
    <workbookView xWindow="-98" yWindow="-98" windowWidth="28996" windowHeight="15675" firstSheet="1" activeTab="2" xr2:uid="{00000000-000D-0000-FFFF-FFFF00000000}"/>
  </bookViews>
  <sheets>
    <sheet name="Examples 1 and 4" sheetId="1" r:id="rId1"/>
    <sheet name="Examples 2 and 5" sheetId="2" r:id="rId2"/>
    <sheet name="Examples 3 and 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B16" i="3"/>
  <c r="D4" i="3"/>
  <c r="C4" i="3"/>
  <c r="B4" i="3"/>
  <c r="D3" i="3"/>
  <c r="D12" i="3" s="1"/>
  <c r="D17" i="3" s="1"/>
  <c r="C3" i="3"/>
  <c r="B3" i="3"/>
  <c r="B22" i="3" s="1"/>
  <c r="D4" i="2"/>
  <c r="B4" i="2"/>
  <c r="D16" i="2"/>
  <c r="C16" i="2"/>
  <c r="B16" i="2"/>
  <c r="C4" i="2"/>
  <c r="D3" i="2"/>
  <c r="D13" i="2" s="1"/>
  <c r="C3" i="2"/>
  <c r="C22" i="2" s="1"/>
  <c r="B3" i="2"/>
  <c r="B22" i="2" s="1"/>
  <c r="D4" i="1"/>
  <c r="D16" i="1"/>
  <c r="D3" i="1"/>
  <c r="D13" i="1" s="1"/>
  <c r="C4" i="1"/>
  <c r="C16" i="1"/>
  <c r="C3" i="1"/>
  <c r="B16" i="1"/>
  <c r="B4" i="1"/>
  <c r="B3" i="1"/>
  <c r="B12" i="1" s="1"/>
  <c r="B17" i="1" s="1"/>
  <c r="C18" i="3" l="1"/>
  <c r="D18" i="3"/>
  <c r="D19" i="3" s="1"/>
  <c r="D22" i="3"/>
  <c r="D28" i="3" s="1"/>
  <c r="B18" i="3"/>
  <c r="B23" i="3"/>
  <c r="B27" i="3" s="1"/>
  <c r="C22" i="3"/>
  <c r="C26" i="3" s="1"/>
  <c r="D13" i="3"/>
  <c r="D14" i="3" s="1"/>
  <c r="C23" i="3"/>
  <c r="C27" i="3" s="1"/>
  <c r="C13" i="3"/>
  <c r="D23" i="3"/>
  <c r="D27" i="3" s="1"/>
  <c r="D18" i="2"/>
  <c r="D22" i="2"/>
  <c r="D28" i="2" s="1"/>
  <c r="B18" i="2"/>
  <c r="C23" i="2"/>
  <c r="C27" i="2" s="1"/>
  <c r="D23" i="2"/>
  <c r="D27" i="2" s="1"/>
  <c r="C18" i="2"/>
  <c r="B13" i="1"/>
  <c r="B14" i="1" s="1"/>
  <c r="C18" i="1"/>
  <c r="D18" i="1"/>
  <c r="B18" i="1"/>
  <c r="B19" i="1" s="1"/>
  <c r="B22" i="1"/>
  <c r="B23" i="1"/>
  <c r="C23" i="1"/>
  <c r="C27" i="1" s="1"/>
  <c r="B28" i="3"/>
  <c r="B26" i="3"/>
  <c r="B12" i="3"/>
  <c r="B17" i="3" s="1"/>
  <c r="B19" i="3" s="1"/>
  <c r="C12" i="3"/>
  <c r="C17" i="3" s="1"/>
  <c r="C19" i="3" s="1"/>
  <c r="B13" i="3"/>
  <c r="B28" i="2"/>
  <c r="B26" i="2"/>
  <c r="C28" i="2"/>
  <c r="C26" i="2"/>
  <c r="B23" i="2"/>
  <c r="B12" i="2"/>
  <c r="B17" i="2" s="1"/>
  <c r="B19" i="2" s="1"/>
  <c r="C12" i="2"/>
  <c r="C17" i="2" s="1"/>
  <c r="C19" i="2" s="1"/>
  <c r="D12" i="2"/>
  <c r="D17" i="2" s="1"/>
  <c r="D19" i="2" s="1"/>
  <c r="B13" i="2"/>
  <c r="C13" i="2"/>
  <c r="D12" i="1"/>
  <c r="D17" i="1" s="1"/>
  <c r="D22" i="1"/>
  <c r="D23" i="1"/>
  <c r="C12" i="1"/>
  <c r="C17" i="1" s="1"/>
  <c r="C19" i="1" s="1"/>
  <c r="C13" i="1"/>
  <c r="C22" i="1"/>
  <c r="C28" i="3" l="1"/>
  <c r="D25" i="3"/>
  <c r="C25" i="3"/>
  <c r="B25" i="3"/>
  <c r="D26" i="3"/>
  <c r="D26" i="2"/>
  <c r="D25" i="2"/>
  <c r="C25" i="2"/>
  <c r="D19" i="1"/>
  <c r="C25" i="1"/>
  <c r="B27" i="1"/>
  <c r="B25" i="1"/>
  <c r="B28" i="1"/>
  <c r="B26" i="1"/>
  <c r="B14" i="3"/>
  <c r="C14" i="3"/>
  <c r="B14" i="2"/>
  <c r="B27" i="2"/>
  <c r="B25" i="2"/>
  <c r="D14" i="2"/>
  <c r="C14" i="2"/>
  <c r="D27" i="1"/>
  <c r="D25" i="1"/>
  <c r="D28" i="1"/>
  <c r="D26" i="1"/>
  <c r="D14" i="1"/>
  <c r="C28" i="1"/>
  <c r="C26" i="1"/>
  <c r="C14" i="1"/>
</calcChain>
</file>

<file path=xl/sharedStrings.xml><?xml version="1.0" encoding="utf-8"?>
<sst xmlns="http://schemas.openxmlformats.org/spreadsheetml/2006/main" count="75" uniqueCount="23">
  <si>
    <t>Bond A</t>
  </si>
  <si>
    <t>Settlement date</t>
  </si>
  <si>
    <t>Maturity date</t>
  </si>
  <si>
    <t>Annual coupon rate</t>
  </si>
  <si>
    <t>YTM</t>
  </si>
  <si>
    <t>Coupons per year</t>
  </si>
  <si>
    <t>Par value</t>
  </si>
  <si>
    <t>Hypothetical change in YTM</t>
  </si>
  <si>
    <t>Current price</t>
  </si>
  <si>
    <t>New price</t>
  </si>
  <si>
    <t>Pct change in bond price</t>
  </si>
  <si>
    <t>MacCaulay's Duration</t>
  </si>
  <si>
    <t>Modified duration</t>
  </si>
  <si>
    <t>% change in bond price if YTM increases by 0.005</t>
  </si>
  <si>
    <t>% change in bond price if YTM decreases by 0.0075</t>
  </si>
  <si>
    <t>Bond B</t>
  </si>
  <si>
    <t>Bond C</t>
  </si>
  <si>
    <t>&lt;------ the higher the maturity of the bond, the higher its duration</t>
  </si>
  <si>
    <t xml:space="preserve">&lt;------- the higher the duration of the bond, the more price risk it has </t>
  </si>
  <si>
    <t>&lt;------ the higher the YTM of the bond, the LOWER its duration</t>
  </si>
  <si>
    <t>&lt;------ the higher the coupon rate of the bond, the LOWER its duration</t>
  </si>
  <si>
    <t>EXACT PRICE CHANGES (via repricing the bond)</t>
  </si>
  <si>
    <t>APPROXIMATE PRICE CHANGES (via duration)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</si>
</sst>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3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 applyAlignment="1">
      <alignment horizontal="center"/>
    </xf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8"/>
  <sheetViews>
    <sheetView zoomScaleNormal="100" workbookViewId="0">
      <selection activeCell="D23" sqref="D23"/>
    </sheetView>
  </sheetViews>
  <sheetFormatPr defaultRowHeight="14.25" x14ac:dyDescent="0.45"/>
  <cols>
    <col min="1" max="1" width="41.33203125" customWidth="1"/>
  </cols>
  <sheetData>
    <row r="2" spans="1:4" x14ac:dyDescent="0.45">
      <c r="B2" t="s">
        <v>0</v>
      </c>
      <c r="C2" t="s">
        <v>15</v>
      </c>
      <c r="D2" t="s">
        <v>16</v>
      </c>
    </row>
    <row r="3" spans="1:4" x14ac:dyDescent="0.45">
      <c r="A3" t="s">
        <v>1</v>
      </c>
      <c r="B3" s="1">
        <f>DATE(2000,1,1)</f>
        <v>36526</v>
      </c>
      <c r="C3" s="1">
        <f>DATE(2000,1,1)</f>
        <v>36526</v>
      </c>
      <c r="D3" s="1">
        <f>DATE(2000,1,1)</f>
        <v>36526</v>
      </c>
    </row>
    <row r="4" spans="1:4" x14ac:dyDescent="0.45">
      <c r="A4" t="s">
        <v>2</v>
      </c>
      <c r="B4" s="3">
        <f>DATE(2001, 1,1)</f>
        <v>36892</v>
      </c>
      <c r="C4" s="3">
        <f>DATE(2010, 1,1)</f>
        <v>40179</v>
      </c>
      <c r="D4" s="3">
        <f>DATE(2030, 1,1)</f>
        <v>47484</v>
      </c>
    </row>
    <row r="5" spans="1:4" x14ac:dyDescent="0.45">
      <c r="A5" t="s">
        <v>3</v>
      </c>
      <c r="B5">
        <v>0.06</v>
      </c>
      <c r="C5">
        <v>0.06</v>
      </c>
      <c r="D5">
        <v>0.06</v>
      </c>
    </row>
    <row r="6" spans="1:4" x14ac:dyDescent="0.45">
      <c r="A6" t="s">
        <v>4</v>
      </c>
      <c r="B6">
        <v>0.06</v>
      </c>
      <c r="C6">
        <v>0.06</v>
      </c>
      <c r="D6">
        <v>0.06</v>
      </c>
    </row>
    <row r="7" spans="1:4" x14ac:dyDescent="0.45">
      <c r="A7" t="s">
        <v>5</v>
      </c>
      <c r="B7">
        <v>2</v>
      </c>
      <c r="C7">
        <v>2</v>
      </c>
      <c r="D7">
        <v>2</v>
      </c>
    </row>
    <row r="8" spans="1:4" x14ac:dyDescent="0.45">
      <c r="A8" t="s">
        <v>6</v>
      </c>
      <c r="B8">
        <v>1000</v>
      </c>
      <c r="C8">
        <v>1000</v>
      </c>
      <c r="D8">
        <v>1000</v>
      </c>
    </row>
    <row r="10" spans="1:4" x14ac:dyDescent="0.45">
      <c r="A10" s="6" t="s">
        <v>21</v>
      </c>
      <c r="B10" s="6"/>
      <c r="C10" s="6"/>
      <c r="D10" s="6"/>
    </row>
    <row r="11" spans="1:4" x14ac:dyDescent="0.45">
      <c r="A11" t="s">
        <v>7</v>
      </c>
      <c r="B11">
        <v>5.0000000000000001E-3</v>
      </c>
      <c r="C11">
        <v>5.0000000000000001E-3</v>
      </c>
      <c r="D11">
        <v>5.0000000000000001E-3</v>
      </c>
    </row>
    <row r="12" spans="1:4" x14ac:dyDescent="0.45">
      <c r="A12" t="s">
        <v>8</v>
      </c>
      <c r="B12">
        <f>PRICE(B3,B4,B5,B6,100,B7)</f>
        <v>100</v>
      </c>
      <c r="C12">
        <f>PRICE(C3,C4,C5,C6,100,C7)</f>
        <v>100.00000000000003</v>
      </c>
      <c r="D12">
        <f>PRICE(D3,D4,D5,D6,100,D7)</f>
        <v>100.00000000000009</v>
      </c>
    </row>
    <row r="13" spans="1:4" x14ac:dyDescent="0.45">
      <c r="A13" t="s">
        <v>9</v>
      </c>
      <c r="B13">
        <f>PRICE(B3,B4,B5,B6+B11,100,B7)</f>
        <v>99.523360047839873</v>
      </c>
      <c r="C13">
        <f>PRICE(C3,C4,C5,C6+C11,100,C7)</f>
        <v>96.36516346326647</v>
      </c>
      <c r="D13">
        <f>PRICE(D3,D4,D5,D6+D11,100,D7)</f>
        <v>93.436585952068867</v>
      </c>
    </row>
    <row r="14" spans="1:4" x14ac:dyDescent="0.45">
      <c r="A14" t="s">
        <v>10</v>
      </c>
      <c r="B14" s="2">
        <f>B13 / B12 - 1</f>
        <v>-4.7663995216012944E-3</v>
      </c>
      <c r="C14" s="2">
        <f>C13 / C12 - 1</f>
        <v>-3.6348365367335544E-2</v>
      </c>
      <c r="D14" s="2">
        <f>D13 / D12 - 1</f>
        <v>-6.5634140479312153E-2</v>
      </c>
    </row>
    <row r="16" spans="1:4" x14ac:dyDescent="0.45">
      <c r="A16" t="s">
        <v>7</v>
      </c>
      <c r="B16">
        <f>-0.0075</f>
        <v>-7.4999999999999997E-3</v>
      </c>
      <c r="C16">
        <f>-0.0075</f>
        <v>-7.4999999999999997E-3</v>
      </c>
      <c r="D16">
        <f>-0.0075</f>
        <v>-7.4999999999999997E-3</v>
      </c>
    </row>
    <row r="17" spans="1:5" x14ac:dyDescent="0.45">
      <c r="A17" t="s">
        <v>8</v>
      </c>
      <c r="B17">
        <f>B12</f>
        <v>100</v>
      </c>
      <c r="C17">
        <f>C12</f>
        <v>100.00000000000003</v>
      </c>
      <c r="D17">
        <f>D12</f>
        <v>100.00000000000009</v>
      </c>
    </row>
    <row r="18" spans="1:5" x14ac:dyDescent="0.45">
      <c r="A18" t="s">
        <v>9</v>
      </c>
      <c r="B18">
        <f>PRICE(B3,B4,B5,B6+B16,100,B7)</f>
        <v>100.72146946550727</v>
      </c>
      <c r="C18">
        <f>PRICE(C3,C4,C5,C6+C16,100,C7)</f>
        <v>105.77749729572528</v>
      </c>
      <c r="D18">
        <f>PRICE(D3,D4,D5,D6+D16,100,D7)</f>
        <v>111.26776628686341</v>
      </c>
    </row>
    <row r="19" spans="1:5" x14ac:dyDescent="0.45">
      <c r="A19" t="s">
        <v>10</v>
      </c>
      <c r="B19" s="5">
        <f>B18 / B17 - 1</f>
        <v>7.2146946550726287E-3</v>
      </c>
      <c r="C19" s="5">
        <f>C18 / C17 - 1</f>
        <v>5.7774972957252535E-2</v>
      </c>
      <c r="D19" s="5">
        <f>D18 / D17 - 1</f>
        <v>0.11267766286863301</v>
      </c>
    </row>
    <row r="21" spans="1:5" x14ac:dyDescent="0.45">
      <c r="A21" s="6" t="s">
        <v>22</v>
      </c>
      <c r="B21" s="6"/>
      <c r="C21" s="6"/>
      <c r="D21" s="6"/>
    </row>
    <row r="22" spans="1:5" x14ac:dyDescent="0.45">
      <c r="A22" t="s">
        <v>11</v>
      </c>
      <c r="B22">
        <f>DURATION(B3,B4,B5,B6,B7)</f>
        <v>0.9854368932038835</v>
      </c>
      <c r="C22">
        <f>DURATION(C3,C4,C5,C6,C7)</f>
        <v>7.6618995531345853</v>
      </c>
      <c r="D22">
        <f>DURATION(D3,D4,D5,D6,D7)</f>
        <v>14.252915288051497</v>
      </c>
      <c r="E22" t="s">
        <v>17</v>
      </c>
    </row>
    <row r="23" spans="1:5" x14ac:dyDescent="0.45">
      <c r="A23" t="s">
        <v>12</v>
      </c>
      <c r="B23">
        <f>MDURATION(B3,B4,B5,B6,B7)</f>
        <v>0.95673484777076068</v>
      </c>
      <c r="C23">
        <f>MDURATION(C3,C4,C5,C6,C7)</f>
        <v>7.4387374302277527</v>
      </c>
      <c r="D23">
        <f>MDURATION(D3,D4,D5,D6,D7)</f>
        <v>13.837781833059706</v>
      </c>
    </row>
    <row r="25" spans="1:5" x14ac:dyDescent="0.45">
      <c r="A25" t="s">
        <v>13</v>
      </c>
      <c r="B25" s="2">
        <f xml:space="preserve"> - B23 * B11</f>
        <v>-4.7836742388538038E-3</v>
      </c>
      <c r="C25" s="2">
        <f xml:space="preserve"> - C23 * C11</f>
        <v>-3.7193687151138764E-2</v>
      </c>
      <c r="D25" s="2">
        <f xml:space="preserve"> - D23 * D11</f>
        <v>-6.9188909165298532E-2</v>
      </c>
      <c r="E25" t="s">
        <v>18</v>
      </c>
    </row>
    <row r="26" spans="1:5" x14ac:dyDescent="0.45">
      <c r="B26">
        <f xml:space="preserve"> - B22 * B11 / (1 + B6/B7)</f>
        <v>-4.7836742388538038E-3</v>
      </c>
      <c r="C26">
        <f xml:space="preserve"> - C22 * C11 / (1 + C6/C7)</f>
        <v>-3.7193687151138764E-2</v>
      </c>
      <c r="D26">
        <f xml:space="preserve"> - D22 * D11 / (1 + D6/D7)</f>
        <v>-6.9188909165298532E-2</v>
      </c>
    </row>
    <row r="27" spans="1:5" x14ac:dyDescent="0.45">
      <c r="A27" t="s">
        <v>14</v>
      </c>
      <c r="B27" s="5">
        <f xml:space="preserve"> - B23 * B16</f>
        <v>7.1755113582807045E-3</v>
      </c>
      <c r="C27" s="5">
        <f xml:space="preserve"> - C23 * C16</f>
        <v>5.5790530726708143E-2</v>
      </c>
      <c r="D27" s="5">
        <f xml:space="preserve"> - D23 * D16</f>
        <v>0.10378336374794779</v>
      </c>
    </row>
    <row r="28" spans="1:5" x14ac:dyDescent="0.45">
      <c r="B28">
        <f xml:space="preserve"> - B22 * B16 / (1 + B6/B7)</f>
        <v>7.1755113582807045E-3</v>
      </c>
      <c r="C28">
        <f xml:space="preserve"> - C22 * C16 / (1 + C6/C7)</f>
        <v>5.5790530726708143E-2</v>
      </c>
      <c r="D28">
        <f xml:space="preserve"> - D22 * D16 / (1 + D6/D7)</f>
        <v>0.10378336374794779</v>
      </c>
    </row>
  </sheetData>
  <mergeCells count="2">
    <mergeCell ref="A21:D21"/>
    <mergeCell ref="A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2BAC-C32C-4ED7-8AE9-EB0EB2211905}">
  <dimension ref="A2:E28"/>
  <sheetViews>
    <sheetView zoomScaleNormal="100" workbookViewId="0">
      <selection activeCell="B22" sqref="B22"/>
    </sheetView>
  </sheetViews>
  <sheetFormatPr defaultRowHeight="14.25" x14ac:dyDescent="0.45"/>
  <cols>
    <col min="1" max="1" width="41.33203125" customWidth="1"/>
  </cols>
  <sheetData>
    <row r="2" spans="1:4" x14ac:dyDescent="0.45">
      <c r="B2" t="s">
        <v>0</v>
      </c>
      <c r="C2" t="s">
        <v>15</v>
      </c>
      <c r="D2" t="s">
        <v>16</v>
      </c>
    </row>
    <row r="3" spans="1:4" x14ac:dyDescent="0.45">
      <c r="A3" t="s">
        <v>1</v>
      </c>
      <c r="B3" s="1">
        <f>DATE(2000,1,1)</f>
        <v>36526</v>
      </c>
      <c r="C3" s="1">
        <f>DATE(2000,1,1)</f>
        <v>36526</v>
      </c>
      <c r="D3" s="1">
        <f>DATE(2000,1,1)</f>
        <v>36526</v>
      </c>
    </row>
    <row r="4" spans="1:4" x14ac:dyDescent="0.45">
      <c r="A4" t="s">
        <v>2</v>
      </c>
      <c r="B4" s="7">
        <f>DATE(2010, 1,1)</f>
        <v>40179</v>
      </c>
      <c r="C4" s="7">
        <f>DATE(2010, 1,1)</f>
        <v>40179</v>
      </c>
      <c r="D4" s="7">
        <f>DATE(2010, 1,1)</f>
        <v>40179</v>
      </c>
    </row>
    <row r="5" spans="1:4" x14ac:dyDescent="0.45">
      <c r="A5" t="s">
        <v>3</v>
      </c>
      <c r="B5">
        <v>0.04</v>
      </c>
      <c r="C5">
        <v>0.04</v>
      </c>
      <c r="D5">
        <v>0.04</v>
      </c>
    </row>
    <row r="6" spans="1:4" x14ac:dyDescent="0.45">
      <c r="A6" t="s">
        <v>4</v>
      </c>
      <c r="B6" s="4">
        <v>0.02</v>
      </c>
      <c r="C6" s="4">
        <v>0.04</v>
      </c>
      <c r="D6" s="4">
        <v>0.06</v>
      </c>
    </row>
    <row r="7" spans="1:4" x14ac:dyDescent="0.45">
      <c r="A7" t="s">
        <v>5</v>
      </c>
      <c r="B7">
        <v>2</v>
      </c>
      <c r="C7">
        <v>2</v>
      </c>
      <c r="D7">
        <v>2</v>
      </c>
    </row>
    <row r="8" spans="1:4" x14ac:dyDescent="0.45">
      <c r="A8" t="s">
        <v>6</v>
      </c>
      <c r="B8">
        <v>1000</v>
      </c>
      <c r="C8">
        <v>1000</v>
      </c>
      <c r="D8">
        <v>1000</v>
      </c>
    </row>
    <row r="10" spans="1:4" x14ac:dyDescent="0.45">
      <c r="A10" s="6" t="s">
        <v>21</v>
      </c>
      <c r="B10" s="6"/>
      <c r="C10" s="6"/>
      <c r="D10" s="6"/>
    </row>
    <row r="11" spans="1:4" x14ac:dyDescent="0.45">
      <c r="A11" t="s">
        <v>7</v>
      </c>
      <c r="B11">
        <v>5.0000000000000001E-3</v>
      </c>
      <c r="C11">
        <v>5.0000000000000001E-3</v>
      </c>
      <c r="D11">
        <v>5.0000000000000001E-3</v>
      </c>
    </row>
    <row r="12" spans="1:4" x14ac:dyDescent="0.45">
      <c r="A12" t="s">
        <v>8</v>
      </c>
      <c r="B12">
        <f>PRICE(B3,B4,B5,B6,100,B7)</f>
        <v>118.04555296627042</v>
      </c>
      <c r="C12">
        <f>PRICE(C3,C4,C5,C6,100,C7)</f>
        <v>100.00000000000001</v>
      </c>
      <c r="D12">
        <f>PRICE(D3,D4,D5,D6,100,D7)</f>
        <v>85.122525139544521</v>
      </c>
    </row>
    <row r="13" spans="1:4" x14ac:dyDescent="0.45">
      <c r="A13" t="s">
        <v>9</v>
      </c>
      <c r="B13">
        <f>PRICE(B3,B4,B5,B6+B11,100,B7)</f>
        <v>113.19948710066923</v>
      </c>
      <c r="C13">
        <f>PRICE(C3,C4,C5,C6+C11,100,C7)</f>
        <v>96.009071907506126</v>
      </c>
      <c r="D13">
        <f>PRICE(D3,D4,D5,D6+D11,100,D7)</f>
        <v>81.825817316332234</v>
      </c>
    </row>
    <row r="14" spans="1:4" x14ac:dyDescent="0.45">
      <c r="A14" t="s">
        <v>10</v>
      </c>
      <c r="B14" s="2">
        <f>B13 / B12 - 1</f>
        <v>-4.1052506797828126E-2</v>
      </c>
      <c r="C14" s="2">
        <f>C13 / C12 - 1</f>
        <v>-3.9909280924938839E-2</v>
      </c>
      <c r="D14" s="2">
        <f>D13 / D12 - 1</f>
        <v>-3.8728971183689342E-2</v>
      </c>
    </row>
    <row r="16" spans="1:4" x14ac:dyDescent="0.45">
      <c r="A16" t="s">
        <v>7</v>
      </c>
      <c r="B16">
        <f>-0.0075</f>
        <v>-7.4999999999999997E-3</v>
      </c>
      <c r="C16">
        <f>-0.0075</f>
        <v>-7.4999999999999997E-3</v>
      </c>
      <c r="D16">
        <f>-0.0075</f>
        <v>-7.4999999999999997E-3</v>
      </c>
    </row>
    <row r="17" spans="1:5" x14ac:dyDescent="0.45">
      <c r="A17" t="s">
        <v>8</v>
      </c>
      <c r="B17">
        <f>B12</f>
        <v>118.04555296627042</v>
      </c>
      <c r="C17">
        <f>C12</f>
        <v>100.00000000000001</v>
      </c>
      <c r="D17">
        <f>D12</f>
        <v>85.122525139544521</v>
      </c>
    </row>
    <row r="18" spans="1:5" x14ac:dyDescent="0.45">
      <c r="A18" t="s">
        <v>9</v>
      </c>
      <c r="B18">
        <f>PRICE(B3,B4,B5,B6+B16,100,B7)</f>
        <v>125.77514168647281</v>
      </c>
      <c r="C18">
        <f>PRICE(C3,C4,C5,C6+C16,100,C7)</f>
        <v>106.35960020373138</v>
      </c>
      <c r="D18">
        <f>PRICE(D3,D4,D5,D6+D16,100,D7)</f>
        <v>90.370837840457369</v>
      </c>
    </row>
    <row r="19" spans="1:5" x14ac:dyDescent="0.45">
      <c r="A19" t="s">
        <v>10</v>
      </c>
      <c r="B19" s="5">
        <f>B18 / B17 - 1</f>
        <v>6.5479711229875726E-2</v>
      </c>
      <c r="C19" s="5">
        <f>C18 / C17 - 1</f>
        <v>6.3596002037313637E-2</v>
      </c>
      <c r="D19" s="5">
        <f>D18 / D17 - 1</f>
        <v>6.1655979921990012E-2</v>
      </c>
    </row>
    <row r="21" spans="1:5" x14ac:dyDescent="0.45">
      <c r="A21" s="6" t="s">
        <v>22</v>
      </c>
      <c r="B21" s="6"/>
      <c r="C21" s="6"/>
      <c r="D21" s="6"/>
    </row>
    <row r="22" spans="1:5" x14ac:dyDescent="0.45">
      <c r="A22" t="s">
        <v>11</v>
      </c>
      <c r="B22">
        <f>DURATION(B3,B4,B5,B6,B7)</f>
        <v>8.4971975144428011</v>
      </c>
      <c r="C22">
        <f>DURATION(C3,C4,C5,C6,C7)</f>
        <v>8.3392310057445282</v>
      </c>
      <c r="D22">
        <f>DURATION(D3,D4,D5,D6,D7)</f>
        <v>8.1688353010107253</v>
      </c>
      <c r="E22" t="s">
        <v>19</v>
      </c>
    </row>
    <row r="23" spans="1:5" x14ac:dyDescent="0.45">
      <c r="A23" t="s">
        <v>12</v>
      </c>
      <c r="B23">
        <f>MDURATION(B3,B4,B5,B6,B7)</f>
        <v>8.4130668459829714</v>
      </c>
      <c r="C23">
        <f>MDURATION(C3,C4,C5,C6,C7)</f>
        <v>8.1757166722985577</v>
      </c>
      <c r="D23">
        <f>MDURATION(D3,D4,D5,D6,D7)</f>
        <v>7.9309080592337136</v>
      </c>
    </row>
    <row r="25" spans="1:5" x14ac:dyDescent="0.45">
      <c r="A25" t="s">
        <v>13</v>
      </c>
      <c r="B25" s="2">
        <f xml:space="preserve"> - B23 * B11</f>
        <v>-4.2065334229914861E-2</v>
      </c>
      <c r="C25" s="2">
        <f xml:space="preserve"> - C23 * C11</f>
        <v>-4.087858336149279E-2</v>
      </c>
      <c r="D25" s="2">
        <f xml:space="preserve"> - D23 * D11</f>
        <v>-3.9654540296168571E-2</v>
      </c>
      <c r="E25" t="s">
        <v>18</v>
      </c>
    </row>
    <row r="26" spans="1:5" x14ac:dyDescent="0.45">
      <c r="B26">
        <f xml:space="preserve"> - B22 * B11 / (1 + B6/B7)</f>
        <v>-4.2065334229914861E-2</v>
      </c>
      <c r="C26">
        <f xml:space="preserve"> - C22 * C11 / (1 + C6/C7)</f>
        <v>-4.0878583361492783E-2</v>
      </c>
      <c r="D26">
        <f xml:space="preserve"> - D22 * D11 / (1 + D6/D7)</f>
        <v>-3.9654540296168571E-2</v>
      </c>
    </row>
    <row r="27" spans="1:5" x14ac:dyDescent="0.45">
      <c r="A27" t="s">
        <v>14</v>
      </c>
      <c r="B27" s="5">
        <f xml:space="preserve"> - B23 * B16</f>
        <v>6.3098001344872284E-2</v>
      </c>
      <c r="C27" s="5">
        <f xml:space="preserve"> - C23 * C16</f>
        <v>6.1317875042239178E-2</v>
      </c>
      <c r="D27" s="5">
        <f xml:space="preserve"> - D23 * D16</f>
        <v>5.9481810444252853E-2</v>
      </c>
    </row>
    <row r="28" spans="1:5" x14ac:dyDescent="0.45">
      <c r="B28">
        <f xml:space="preserve"> - B22 * B16 / (1 + B6/B7)</f>
        <v>6.3098001344872284E-2</v>
      </c>
      <c r="C28">
        <f xml:space="preserve"> - C22 * C16 / (1 + C6/C7)</f>
        <v>6.1317875042239171E-2</v>
      </c>
      <c r="D28">
        <f xml:space="preserve"> - D22 * D16 / (1 + D6/D7)</f>
        <v>5.9481810444252853E-2</v>
      </c>
    </row>
  </sheetData>
  <mergeCells count="2">
    <mergeCell ref="A10:D10"/>
    <mergeCell ref="A21:D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92B5-3DAF-4391-AF94-A8B0272C90C7}">
  <dimension ref="A2:E28"/>
  <sheetViews>
    <sheetView tabSelected="1" zoomScaleNormal="100" workbookViewId="0">
      <selection activeCell="A37" sqref="A37"/>
    </sheetView>
  </sheetViews>
  <sheetFormatPr defaultRowHeight="14.25" x14ac:dyDescent="0.45"/>
  <cols>
    <col min="1" max="1" width="41.33203125" customWidth="1"/>
  </cols>
  <sheetData>
    <row r="2" spans="1:4" x14ac:dyDescent="0.45">
      <c r="B2" t="s">
        <v>0</v>
      </c>
      <c r="C2" t="s">
        <v>15</v>
      </c>
      <c r="D2" t="s">
        <v>16</v>
      </c>
    </row>
    <row r="3" spans="1:4" x14ac:dyDescent="0.45">
      <c r="A3" t="s">
        <v>1</v>
      </c>
      <c r="B3" s="1">
        <f>DATE(2000,1,1)</f>
        <v>36526</v>
      </c>
      <c r="C3" s="1">
        <f>DATE(2000,1,1)</f>
        <v>36526</v>
      </c>
      <c r="D3" s="1">
        <f>DATE(2000,1,1)</f>
        <v>36526</v>
      </c>
    </row>
    <row r="4" spans="1:4" x14ac:dyDescent="0.45">
      <c r="A4" t="s">
        <v>2</v>
      </c>
      <c r="B4" s="1">
        <f>DATE(2010, 1,1)</f>
        <v>40179</v>
      </c>
      <c r="C4" s="1">
        <f>DATE(2010, 1,1)</f>
        <v>40179</v>
      </c>
      <c r="D4" s="1">
        <f>DATE(2010, 1,1)</f>
        <v>40179</v>
      </c>
    </row>
    <row r="5" spans="1:4" x14ac:dyDescent="0.45">
      <c r="A5" t="s">
        <v>3</v>
      </c>
      <c r="B5" s="4">
        <v>0.03</v>
      </c>
      <c r="C5" s="4">
        <v>0.06</v>
      </c>
      <c r="D5" s="4">
        <v>0.09</v>
      </c>
    </row>
    <row r="6" spans="1:4" x14ac:dyDescent="0.45">
      <c r="A6" t="s">
        <v>4</v>
      </c>
      <c r="B6">
        <v>0.06</v>
      </c>
      <c r="C6">
        <v>0.06</v>
      </c>
      <c r="D6">
        <v>0.06</v>
      </c>
    </row>
    <row r="7" spans="1:4" x14ac:dyDescent="0.45">
      <c r="A7" t="s">
        <v>5</v>
      </c>
      <c r="B7">
        <v>2</v>
      </c>
      <c r="C7">
        <v>2</v>
      </c>
      <c r="D7">
        <v>2</v>
      </c>
    </row>
    <row r="8" spans="1:4" x14ac:dyDescent="0.45">
      <c r="A8" t="s">
        <v>6</v>
      </c>
      <c r="B8">
        <v>1000</v>
      </c>
      <c r="C8">
        <v>1000</v>
      </c>
      <c r="D8">
        <v>1000</v>
      </c>
    </row>
    <row r="10" spans="1:4" x14ac:dyDescent="0.45">
      <c r="A10" s="6" t="s">
        <v>21</v>
      </c>
      <c r="B10" s="6"/>
      <c r="C10" s="6"/>
      <c r="D10" s="6"/>
    </row>
    <row r="11" spans="1:4" x14ac:dyDescent="0.45">
      <c r="A11" t="s">
        <v>7</v>
      </c>
      <c r="B11">
        <v>5.0000000000000001E-3</v>
      </c>
      <c r="C11">
        <v>5.0000000000000001E-3</v>
      </c>
      <c r="D11">
        <v>5.0000000000000001E-3</v>
      </c>
    </row>
    <row r="12" spans="1:4" x14ac:dyDescent="0.45">
      <c r="A12" t="s">
        <v>8</v>
      </c>
      <c r="B12">
        <f>PRICE(B3,B4,B5,B6,100,B7)</f>
        <v>77.683787709316761</v>
      </c>
      <c r="C12">
        <f>PRICE(C3,C4,C5,C6,100,C7)</f>
        <v>100.00000000000003</v>
      </c>
      <c r="D12">
        <f>PRICE(D3,D4,D5,D6,100,D7)</f>
        <v>122.3162122906833</v>
      </c>
    </row>
    <row r="13" spans="1:4" x14ac:dyDescent="0.45">
      <c r="A13" t="s">
        <v>9</v>
      </c>
      <c r="B13">
        <f>PRICE(B3,B4,B5,B6+B11,100,B7)</f>
        <v>74.55614424286513</v>
      </c>
      <c r="C13">
        <f>PRICE(C3,C4,C5,C6+C11,100,C7)</f>
        <v>96.36516346326647</v>
      </c>
      <c r="D13">
        <f>PRICE(D3,D4,D5,D6+D11,100,D7)</f>
        <v>118.17418268366782</v>
      </c>
    </row>
    <row r="14" spans="1:4" x14ac:dyDescent="0.45">
      <c r="A14" t="s">
        <v>10</v>
      </c>
      <c r="B14" s="2">
        <f>B13 / B12 - 1</f>
        <v>-4.0261212264197099E-2</v>
      </c>
      <c r="C14" s="2">
        <f>C13 / C12 - 1</f>
        <v>-3.6348365367335544E-2</v>
      </c>
      <c r="D14" s="2">
        <f>D13 / D12 - 1</f>
        <v>-3.3863291949982721E-2</v>
      </c>
    </row>
    <row r="16" spans="1:4" x14ac:dyDescent="0.45">
      <c r="A16" t="s">
        <v>7</v>
      </c>
      <c r="B16">
        <f>-0.0075</f>
        <v>-7.4999999999999997E-3</v>
      </c>
      <c r="C16">
        <f>-0.0075</f>
        <v>-7.4999999999999997E-3</v>
      </c>
      <c r="D16">
        <f>-0.0075</f>
        <v>-7.4999999999999997E-3</v>
      </c>
    </row>
    <row r="17" spans="1:5" x14ac:dyDescent="0.45">
      <c r="A17" t="s">
        <v>8</v>
      </c>
      <c r="B17">
        <f>B12</f>
        <v>77.683787709316761</v>
      </c>
      <c r="C17">
        <f>C12</f>
        <v>100.00000000000003</v>
      </c>
      <c r="D17">
        <f>D12</f>
        <v>122.3162122906833</v>
      </c>
    </row>
    <row r="18" spans="1:5" x14ac:dyDescent="0.45">
      <c r="A18" t="s">
        <v>9</v>
      </c>
      <c r="B18">
        <f>PRICE(B3,B4,B5,B6+B16,100,B7)</f>
        <v>82.667508112823398</v>
      </c>
      <c r="C18">
        <f>PRICE(C3,C4,C5,C6+C16,100,C7)</f>
        <v>105.77749729572528</v>
      </c>
      <c r="D18">
        <f>PRICE(D3,D4,D5,D6+D16,100,D7)</f>
        <v>128.88748647862718</v>
      </c>
    </row>
    <row r="19" spans="1:5" x14ac:dyDescent="0.45">
      <c r="A19" t="s">
        <v>10</v>
      </c>
      <c r="B19" s="5">
        <f>B18 / B17 - 1</f>
        <v>6.4153931604817194E-2</v>
      </c>
      <c r="C19" s="5">
        <f>C18 / C17 - 1</f>
        <v>5.7774972957252535E-2</v>
      </c>
      <c r="D19" s="5">
        <f>D18 / D17 - 1</f>
        <v>5.3723656618202886E-2</v>
      </c>
    </row>
    <row r="21" spans="1:5" x14ac:dyDescent="0.45">
      <c r="A21" s="6" t="s">
        <v>22</v>
      </c>
      <c r="B21" s="6"/>
      <c r="C21" s="6"/>
      <c r="D21" s="6"/>
    </row>
    <row r="22" spans="1:5" x14ac:dyDescent="0.45">
      <c r="A22" t="s">
        <v>11</v>
      </c>
      <c r="B22">
        <f>DURATION(B3,B4,B5,B6,B7)</f>
        <v>8.4951168604096008</v>
      </c>
      <c r="C22">
        <f>DURATION(C3,C4,C5,C6,C7)</f>
        <v>7.6618995531345853</v>
      </c>
      <c r="D22">
        <f>DURATION(D3,D4,D5,D6,D7)</f>
        <v>7.1327180554255456</v>
      </c>
      <c r="E22" t="s">
        <v>20</v>
      </c>
    </row>
    <row r="23" spans="1:5" x14ac:dyDescent="0.45">
      <c r="A23" t="s">
        <v>12</v>
      </c>
      <c r="B23">
        <f>MDURATION(B3,B4,B5,B6,B7)</f>
        <v>8.2476862722423299</v>
      </c>
      <c r="C23">
        <f>MDURATION(C3,C4,C5,C6,C7)</f>
        <v>7.4387374302277527</v>
      </c>
      <c r="D23">
        <f>MDURATION(D3,D4,D5,D6,D7)</f>
        <v>6.9249689858500441</v>
      </c>
    </row>
    <row r="25" spans="1:5" x14ac:dyDescent="0.45">
      <c r="A25" t="s">
        <v>13</v>
      </c>
      <c r="B25" s="2">
        <f xml:space="preserve"> - B23 * B11</f>
        <v>-4.123843136121165E-2</v>
      </c>
      <c r="C25" s="2">
        <f xml:space="preserve"> - C23 * C11</f>
        <v>-3.7193687151138764E-2</v>
      </c>
      <c r="D25" s="2">
        <f xml:space="preserve"> - D23 * D11</f>
        <v>-3.462484492925022E-2</v>
      </c>
      <c r="E25" t="s">
        <v>18</v>
      </c>
    </row>
    <row r="26" spans="1:5" x14ac:dyDescent="0.45">
      <c r="B26">
        <f xml:space="preserve"> - B22 * B11 / (1 + B6/B7)</f>
        <v>-4.123843136121165E-2</v>
      </c>
      <c r="C26">
        <f xml:space="preserve"> - C22 * C11 / (1 + C6/C7)</f>
        <v>-3.7193687151138764E-2</v>
      </c>
      <c r="D26">
        <f xml:space="preserve"> - D22 * D11 / (1 + D6/D7)</f>
        <v>-3.462484492925022E-2</v>
      </c>
    </row>
    <row r="27" spans="1:5" x14ac:dyDescent="0.45">
      <c r="A27" t="s">
        <v>14</v>
      </c>
      <c r="B27" s="5">
        <f xml:space="preserve"> - B23 * B16</f>
        <v>6.1857647041817475E-2</v>
      </c>
      <c r="C27" s="5">
        <f xml:space="preserve"> - C23 * C16</f>
        <v>5.5790530726708143E-2</v>
      </c>
      <c r="D27" s="5">
        <f xml:space="preserve"> - D23 * D16</f>
        <v>5.193726739387533E-2</v>
      </c>
    </row>
    <row r="28" spans="1:5" x14ac:dyDescent="0.45">
      <c r="B28">
        <f xml:space="preserve"> - B22 * B16 / (1 + B6/B7)</f>
        <v>6.1857647041817475E-2</v>
      </c>
      <c r="C28">
        <f xml:space="preserve"> - C22 * C16 / (1 + C6/C7)</f>
        <v>5.5790530726708143E-2</v>
      </c>
      <c r="D28">
        <f xml:space="preserve"> - D22 * D16 / (1 + D6/D7)</f>
        <v>5.193726739387533E-2</v>
      </c>
    </row>
  </sheetData>
  <mergeCells count="2">
    <mergeCell ref="A10:D10"/>
    <mergeCell ref="A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Examples 1 and 4</vt:lpstr>
      <vt:lpstr>Examples 2 and 5</vt:lpstr>
      <vt:lpstr>Examples 3 and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Ion</dc:creator>
  <cp:lastModifiedBy>Ion, Mihai B.</cp:lastModifiedBy>
  <dcterms:created xsi:type="dcterms:W3CDTF">2015-06-05T18:17:20Z</dcterms:created>
  <dcterms:modified xsi:type="dcterms:W3CDTF">2026-03-29T00:23:56Z</dcterms:modified>
</cp:coreProperties>
</file>